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ughes\Documents\1.TSSC\Product\H2OMax\Buffer Tank Info\"/>
    </mc:Choice>
  </mc:AlternateContent>
  <xr:revisionPtr revIDLastSave="0" documentId="13_ncr:1_{D86DE60D-D02B-4880-82E9-32428C7991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ffer Tank Sizing Calcs" sheetId="1" r:id="rId1"/>
    <sheet name="Is Buffer Tank Needed" sheetId="2" r:id="rId2"/>
    <sheet name="Sheet2" sheetId="3" state="hidden" r:id="rId3"/>
  </sheets>
  <definedNames>
    <definedName name="_xlnm.Print_Area" localSheetId="0">'Buffer Tank Sizing Calcs'!$A$1:$K$45</definedName>
    <definedName name="_xlnm.Print_Area" localSheetId="1">'Is Buffer Tank Needed'!$A$1:$K$50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G47" i="2" s="1"/>
  <c r="G31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2" i="3"/>
  <c r="G29" i="2"/>
  <c r="G46" i="2" s="1"/>
  <c r="G43" i="1" l="1"/>
</calcChain>
</file>

<file path=xl/sharedStrings.xml><?xml version="1.0" encoding="utf-8"?>
<sst xmlns="http://schemas.openxmlformats.org/spreadsheetml/2006/main" count="88" uniqueCount="69">
  <si>
    <t>Information needed:</t>
  </si>
  <si>
    <t>BUFFER TANK SIZING CALCULATION</t>
  </si>
  <si>
    <t>minutes</t>
  </si>
  <si>
    <t>btuh</t>
  </si>
  <si>
    <t>°F</t>
  </si>
  <si>
    <t>- Minimum boiler output</t>
  </si>
  <si>
    <t>- Minimum system load</t>
  </si>
  <si>
    <t>- System delta T</t>
  </si>
  <si>
    <t>(Run time x (Minimum boiler output – Minimum system load))</t>
  </si>
  <si>
    <t>gallon buffer tank</t>
  </si>
  <si>
    <t>Based on the above data, you would need a</t>
  </si>
  <si>
    <t>- Run time*</t>
  </si>
  <si>
    <t>*Minimum boiler run time of 10 minutes is recommended</t>
  </si>
  <si>
    <t>Formula:</t>
  </si>
  <si>
    <t>(System delta T x 8.33 weight of 1 gallon water  x 60 min)</t>
  </si>
  <si>
    <t>H2OMax Buffer tank - 26 - 119 gallons</t>
  </si>
  <si>
    <t>Thermal Solutions Buffer Tank 40 to 860 gallons</t>
  </si>
  <si>
    <t>Boiler(s) Water Volume:</t>
  </si>
  <si>
    <t>Product Sizes</t>
  </si>
  <si>
    <t>Water Volume (Gallons)</t>
  </si>
  <si>
    <t>APX-425C</t>
  </si>
  <si>
    <t>APX-525C</t>
  </si>
  <si>
    <t>APX-625C</t>
  </si>
  <si>
    <t>APX-725C</t>
  </si>
  <si>
    <t>APX-825C</t>
  </si>
  <si>
    <t>AMP-400</t>
  </si>
  <si>
    <t>AMP-500</t>
  </si>
  <si>
    <t>AMP-650</t>
  </si>
  <si>
    <t>AMP-800</t>
  </si>
  <si>
    <t>AMP-1000L</t>
  </si>
  <si>
    <t>AMP-1000</t>
  </si>
  <si>
    <t>AMP-1250</t>
  </si>
  <si>
    <t>AMP-1500</t>
  </si>
  <si>
    <t>AMP-2000</t>
  </si>
  <si>
    <t>AMP-2500</t>
  </si>
  <si>
    <t>AMP-3000</t>
  </si>
  <si>
    <t>AMP-3500</t>
  </si>
  <si>
    <t>AMP-4000</t>
  </si>
  <si>
    <t>ARC-1000</t>
  </si>
  <si>
    <t>ARC-1500</t>
  </si>
  <si>
    <t>ARC-2000</t>
  </si>
  <si>
    <t>ARC-2500</t>
  </si>
  <si>
    <t>ARC-3000</t>
  </si>
  <si>
    <t>ARC-3500</t>
  </si>
  <si>
    <t>ARC-4000</t>
  </si>
  <si>
    <t>ARC-4500</t>
  </si>
  <si>
    <t>ARC-5000</t>
  </si>
  <si>
    <t>ARC-5500</t>
  </si>
  <si>
    <t>ARC-6000</t>
  </si>
  <si>
    <t>EV-500</t>
  </si>
  <si>
    <t>EV-750</t>
  </si>
  <si>
    <t>EV-1000</t>
  </si>
  <si>
    <t>EV-1500</t>
  </si>
  <si>
    <t>EV-2000</t>
  </si>
  <si>
    <t>EV-2000S</t>
  </si>
  <si>
    <t>EV-2500</t>
  </si>
  <si>
    <t>EV-3000</t>
  </si>
  <si>
    <t>gallons</t>
  </si>
  <si>
    <t>ID</t>
  </si>
  <si>
    <t>Qty:</t>
  </si>
  <si>
    <t>System Water Volume:</t>
  </si>
  <si>
    <t xml:space="preserve">:1 </t>
  </si>
  <si>
    <t xml:space="preserve">System + Boiler Volume = </t>
  </si>
  <si>
    <t>Based on the above data, you would need</t>
  </si>
  <si>
    <t>gallons to prevent boiler cycling</t>
  </si>
  <si>
    <t>Turndown</t>
  </si>
  <si>
    <t xml:space="preserve">Boiler Turndown </t>
  </si>
  <si>
    <t>Output</t>
  </si>
  <si>
    <t>Min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</si>
</sst>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/>
    <xf numFmtId="1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/>
    <xf numFmtId="0" fontId="2" fillId="2" borderId="0" xfId="0" applyFont="1" applyFill="1"/>
    <xf numFmtId="0" fontId="3" fillId="2" borderId="0" xfId="0" quotePrefix="1" applyFont="1" applyFill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" fontId="3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M$29" fmlaRange="Sheet2!$B$2:$C$38" noThreeD="1" sel="10" val="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66675</xdr:rowOff>
    </xdr:from>
    <xdr:to>
      <xdr:col>4</xdr:col>
      <xdr:colOff>333375</xdr:colOff>
      <xdr:row>24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19125"/>
          <a:ext cx="23241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0</xdr:row>
      <xdr:rowOff>19050</xdr:rowOff>
    </xdr:from>
    <xdr:to>
      <xdr:col>11</xdr:col>
      <xdr:colOff>0</xdr:colOff>
      <xdr:row>44</xdr:row>
      <xdr:rowOff>180975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3850" y="19050"/>
          <a:ext cx="6972300" cy="93249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304799</xdr:colOff>
      <xdr:row>2</xdr:row>
      <xdr:rowOff>123824</xdr:rowOff>
    </xdr:from>
    <xdr:to>
      <xdr:col>9</xdr:col>
      <xdr:colOff>266699</xdr:colOff>
      <xdr:row>24</xdr:row>
      <xdr:rowOff>39673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4" y="676274"/>
          <a:ext cx="2447925" cy="41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66675</xdr:rowOff>
    </xdr:from>
    <xdr:to>
      <xdr:col>4</xdr:col>
      <xdr:colOff>333375</xdr:colOff>
      <xdr:row>24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619125"/>
          <a:ext cx="23241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0</xdr:row>
      <xdr:rowOff>19050</xdr:rowOff>
    </xdr:from>
    <xdr:to>
      <xdr:col>11</xdr:col>
      <xdr:colOff>0</xdr:colOff>
      <xdr:row>49</xdr:row>
      <xdr:rowOff>180975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850" y="19050"/>
          <a:ext cx="6972300" cy="93249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304799</xdr:colOff>
      <xdr:row>2</xdr:row>
      <xdr:rowOff>123824</xdr:rowOff>
    </xdr:from>
    <xdr:to>
      <xdr:col>9</xdr:col>
      <xdr:colOff>266699</xdr:colOff>
      <xdr:row>24</xdr:row>
      <xdr:rowOff>39673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4" y="676274"/>
          <a:ext cx="2447925" cy="410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0</xdr:rowOff>
        </xdr:from>
        <xdr:to>
          <xdr:col>9</xdr:col>
          <xdr:colOff>381000</xdr:colOff>
          <xdr:row>28</xdr:row>
          <xdr:rowOff>219075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opLeftCell="A12" zoomScaleNormal="100" workbookViewId="0">
      <selection activeCell="H36" sqref="H36"/>
    </sheetView>
  </sheetViews>
  <sheetFormatPr defaultColWidth="0" defaultRowHeight="15" zeroHeight="1" x14ac:dyDescent="0.25"/>
  <cols>
    <col min="1" max="1" width="10.5703125" customWidth="1"/>
    <col min="2" max="2" width="9.140625" customWidth="1"/>
    <col min="3" max="4" width="11.42578125" customWidth="1"/>
    <col min="5" max="5" width="8.42578125" customWidth="1"/>
    <col min="6" max="6" width="6.28515625" customWidth="1"/>
    <col min="7" max="7" width="14.42578125" customWidth="1"/>
    <col min="8" max="9" width="11.42578125" customWidth="1"/>
    <col min="10" max="10" width="9.140625" customWidth="1"/>
    <col min="11" max="11" width="5.7109375" customWidth="1"/>
    <col min="12" max="12" width="5.28515625" customWidth="1"/>
    <col min="13" max="16384" width="9.140625" hidden="1"/>
  </cols>
  <sheetData>
    <row r="1" spans="1:1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8.5" x14ac:dyDescent="0.45">
      <c r="A2" s="4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4"/>
      <c r="L2" s="4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x14ac:dyDescent="0.25">
      <c r="A26" s="4"/>
      <c r="B26" s="22" t="s">
        <v>15</v>
      </c>
      <c r="C26" s="22"/>
      <c r="D26" s="22"/>
      <c r="E26" s="22"/>
      <c r="F26" s="5"/>
      <c r="G26" s="22" t="s">
        <v>16</v>
      </c>
      <c r="H26" s="22"/>
      <c r="I26" s="22"/>
      <c r="J26" s="22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8.75" x14ac:dyDescent="0.3">
      <c r="A30" s="4"/>
      <c r="B30" s="1" t="s">
        <v>0</v>
      </c>
      <c r="C30" s="1"/>
      <c r="D30" s="1"/>
      <c r="E30" s="1"/>
      <c r="F30" s="1"/>
      <c r="G30" s="1"/>
      <c r="H30" s="1"/>
      <c r="I30" s="4"/>
      <c r="J30" s="1"/>
      <c r="K30" s="4"/>
      <c r="L30" s="4"/>
    </row>
    <row r="31" spans="1:12" ht="18.75" x14ac:dyDescent="0.3">
      <c r="A31" s="4"/>
      <c r="B31" s="1"/>
      <c r="C31" s="6" t="s">
        <v>11</v>
      </c>
      <c r="D31" s="1"/>
      <c r="E31" s="1"/>
      <c r="F31" s="1"/>
      <c r="G31" s="7">
        <v>10</v>
      </c>
      <c r="H31" s="1" t="s">
        <v>2</v>
      </c>
      <c r="I31" s="4"/>
      <c r="J31" s="1"/>
      <c r="K31" s="4"/>
      <c r="L31" s="4"/>
    </row>
    <row r="32" spans="1:12" ht="18.75" x14ac:dyDescent="0.3">
      <c r="A32" s="4"/>
      <c r="B32" s="1"/>
      <c r="C32" s="6" t="s">
        <v>5</v>
      </c>
      <c r="D32" s="1"/>
      <c r="E32" s="1"/>
      <c r="F32" s="1"/>
      <c r="G32" s="8">
        <v>150000</v>
      </c>
      <c r="H32" s="1" t="s">
        <v>3</v>
      </c>
      <c r="I32" s="1"/>
      <c r="J32" s="1"/>
      <c r="K32" s="4"/>
      <c r="L32" s="4"/>
    </row>
    <row r="33" spans="1:12" ht="18.75" x14ac:dyDescent="0.3">
      <c r="A33" s="4"/>
      <c r="B33" s="1"/>
      <c r="C33" s="6" t="s">
        <v>6</v>
      </c>
      <c r="D33" s="1"/>
      <c r="E33" s="1"/>
      <c r="F33" s="1"/>
      <c r="G33" s="8">
        <v>75000</v>
      </c>
      <c r="H33" s="1" t="s">
        <v>3</v>
      </c>
      <c r="I33" s="1"/>
      <c r="J33" s="1"/>
      <c r="K33" s="4"/>
      <c r="L33" s="4"/>
    </row>
    <row r="34" spans="1:12" ht="18.75" x14ac:dyDescent="0.3">
      <c r="A34" s="4"/>
      <c r="B34" s="1"/>
      <c r="C34" s="6" t="s">
        <v>7</v>
      </c>
      <c r="D34" s="1"/>
      <c r="E34" s="1"/>
      <c r="F34" s="1"/>
      <c r="G34" s="7">
        <v>20</v>
      </c>
      <c r="H34" s="1" t="s">
        <v>4</v>
      </c>
      <c r="I34" s="1"/>
      <c r="J34" s="1"/>
      <c r="K34" s="4"/>
      <c r="L34" s="4"/>
    </row>
    <row r="35" spans="1:12" ht="9.75" customHeight="1" x14ac:dyDescent="0.3">
      <c r="A35" s="4"/>
      <c r="B35" s="1"/>
      <c r="C35" s="6"/>
      <c r="D35" s="1"/>
      <c r="E35" s="1"/>
      <c r="F35" s="1"/>
      <c r="G35" s="9"/>
      <c r="H35" s="1"/>
      <c r="I35" s="1"/>
      <c r="J35" s="1"/>
      <c r="K35" s="4"/>
      <c r="L35" s="4"/>
    </row>
    <row r="36" spans="1:12" ht="18.75" x14ac:dyDescent="0.3">
      <c r="A36" s="4"/>
      <c r="B36" s="1"/>
      <c r="C36" s="6" t="s">
        <v>12</v>
      </c>
      <c r="D36" s="1"/>
      <c r="E36" s="1"/>
      <c r="F36" s="1"/>
      <c r="G36" s="9"/>
      <c r="H36" s="1"/>
      <c r="I36" s="1"/>
      <c r="J36" s="1"/>
      <c r="K36" s="4"/>
      <c r="L36" s="4"/>
    </row>
    <row r="37" spans="1:12" ht="18.75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4"/>
      <c r="L37" s="4"/>
    </row>
    <row r="38" spans="1:12" ht="18.75" x14ac:dyDescent="0.3">
      <c r="A38" s="4"/>
      <c r="B38" s="1" t="s">
        <v>13</v>
      </c>
      <c r="C38" s="1"/>
      <c r="D38" s="1"/>
      <c r="E38" s="1"/>
      <c r="F38" s="1"/>
      <c r="G38" s="1"/>
      <c r="H38" s="1"/>
      <c r="I38" s="1"/>
      <c r="J38" s="1"/>
      <c r="K38" s="4"/>
      <c r="L38" s="4"/>
    </row>
    <row r="39" spans="1:12" ht="18.75" x14ac:dyDescent="0.3">
      <c r="A39" s="4"/>
      <c r="B39" s="1"/>
      <c r="C39" s="20" t="s">
        <v>8</v>
      </c>
      <c r="D39" s="20"/>
      <c r="E39" s="20"/>
      <c r="F39" s="20"/>
      <c r="G39" s="20"/>
      <c r="H39" s="20"/>
      <c r="I39" s="20"/>
      <c r="J39" s="1"/>
      <c r="K39" s="4"/>
      <c r="L39" s="4"/>
    </row>
    <row r="40" spans="1:12" ht="18.75" x14ac:dyDescent="0.3">
      <c r="A40" s="4"/>
      <c r="B40" s="1"/>
      <c r="C40" s="21" t="s">
        <v>14</v>
      </c>
      <c r="D40" s="21"/>
      <c r="E40" s="21"/>
      <c r="F40" s="21"/>
      <c r="G40" s="21"/>
      <c r="H40" s="21"/>
      <c r="I40" s="21"/>
      <c r="J40" s="1"/>
      <c r="K40" s="4"/>
      <c r="L40" s="4"/>
    </row>
    <row r="41" spans="1:12" ht="18.75" x14ac:dyDescent="0.3">
      <c r="A41" s="4"/>
      <c r="B41" s="1"/>
      <c r="C41" s="9"/>
      <c r="D41" s="9"/>
      <c r="E41" s="9"/>
      <c r="F41" s="9"/>
      <c r="G41" s="9"/>
      <c r="H41" s="9"/>
      <c r="I41" s="9"/>
      <c r="J41" s="1"/>
      <c r="K41" s="4"/>
      <c r="L41" s="4"/>
    </row>
    <row r="42" spans="1:12" ht="18.75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4"/>
      <c r="L42" s="4"/>
    </row>
    <row r="43" spans="1:12" ht="18.75" x14ac:dyDescent="0.3">
      <c r="A43" s="4"/>
      <c r="B43" s="1"/>
      <c r="C43" s="1"/>
      <c r="D43" s="1"/>
      <c r="E43" s="1"/>
      <c r="F43" s="3" t="s">
        <v>10</v>
      </c>
      <c r="G43" s="2">
        <f>ROUND((G31*(G32-G33)/(G34*8.33*60)),0)</f>
        <v>75</v>
      </c>
      <c r="H43" s="1" t="s">
        <v>9</v>
      </c>
      <c r="I43" s="1"/>
      <c r="J43" s="1"/>
      <c r="K43" s="4"/>
      <c r="L43" s="4"/>
    </row>
    <row r="44" spans="1:12" ht="18.75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5">
    <mergeCell ref="B2:J2"/>
    <mergeCell ref="C39:I39"/>
    <mergeCell ref="C40:I40"/>
    <mergeCell ref="B26:E26"/>
    <mergeCell ref="G26:J26"/>
  </mergeCells>
  <printOptions horizontalCentered="1"/>
  <pageMargins left="0.5" right="0.5" top="0.5" bottom="0.5" header="0.3" footer="0.3"/>
  <pageSetup scale="9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5299-7D0B-4174-A8BB-E2E96AE60BAA}">
  <sheetPr>
    <pageSetUpPr fitToPage="1"/>
  </sheetPr>
  <dimension ref="A1:Z57"/>
  <sheetViews>
    <sheetView tabSelected="1" topLeftCell="A3" zoomScaleNormal="100" workbookViewId="0">
      <selection activeCell="G30" sqref="G30"/>
    </sheetView>
  </sheetViews>
  <sheetFormatPr defaultColWidth="0" defaultRowHeight="15" customHeight="1" zeroHeight="1" x14ac:dyDescent="0.25"/>
  <cols>
    <col min="1" max="1" width="10.5703125" customWidth="1"/>
    <col min="2" max="2" width="9.140625" customWidth="1"/>
    <col min="3" max="4" width="11.42578125" customWidth="1"/>
    <col min="5" max="5" width="8.42578125" customWidth="1"/>
    <col min="6" max="6" width="6.28515625" customWidth="1"/>
    <col min="7" max="7" width="14.42578125" customWidth="1"/>
    <col min="8" max="9" width="11.42578125" customWidth="1"/>
    <col min="10" max="10" width="9.140625" customWidth="1"/>
    <col min="11" max="11" width="5.7109375" customWidth="1"/>
    <col min="12" max="12" width="5.28515625" customWidth="1"/>
    <col min="27" max="16384" width="9.140625" hidden="1"/>
  </cols>
  <sheetData>
    <row r="1" spans="1:2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6" ht="28.5" x14ac:dyDescent="0.45">
      <c r="A2" s="4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4"/>
      <c r="L2" s="4"/>
    </row>
    <row r="3" spans="1:2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2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26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2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2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2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2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2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2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Z15">
        <v>1</v>
      </c>
    </row>
    <row r="16" spans="1:2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ht="15.75" x14ac:dyDescent="0.25">
      <c r="A26" s="4"/>
      <c r="B26" s="22" t="s">
        <v>15</v>
      </c>
      <c r="C26" s="22"/>
      <c r="D26" s="22"/>
      <c r="E26" s="22"/>
      <c r="F26" s="5"/>
      <c r="G26" s="22" t="s">
        <v>16</v>
      </c>
      <c r="H26" s="22"/>
      <c r="I26" s="22"/>
      <c r="J26" s="22"/>
      <c r="K26" s="4"/>
      <c r="L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3" ht="18.75" x14ac:dyDescent="0.3">
      <c r="A29" s="4"/>
      <c r="B29" s="14" t="s">
        <v>17</v>
      </c>
      <c r="C29" s="15"/>
      <c r="D29" s="15"/>
      <c r="E29" s="15"/>
      <c r="F29" s="15"/>
      <c r="G29" s="16">
        <f>VLOOKUP(M29,Sheet2!A2:C38,3)*G30</f>
        <v>16.2</v>
      </c>
      <c r="H29" s="14" t="s">
        <v>57</v>
      </c>
      <c r="K29" s="4"/>
      <c r="L29" s="4"/>
      <c r="M29">
        <v>10</v>
      </c>
    </row>
    <row r="30" spans="1:13" ht="18.75" x14ac:dyDescent="0.3">
      <c r="A30" s="4"/>
      <c r="B30" s="14" t="s">
        <v>59</v>
      </c>
      <c r="C30" s="15"/>
      <c r="D30" s="15"/>
      <c r="E30" s="15"/>
      <c r="F30" s="15"/>
      <c r="G30" s="16">
        <v>2</v>
      </c>
      <c r="H30" s="15"/>
      <c r="I30" s="15"/>
      <c r="J30" s="15"/>
      <c r="K30" s="4"/>
      <c r="L30" s="4"/>
    </row>
    <row r="31" spans="1:13" ht="18.75" x14ac:dyDescent="0.3">
      <c r="A31" s="4"/>
      <c r="B31" s="14" t="s">
        <v>66</v>
      </c>
      <c r="C31" s="15"/>
      <c r="D31" s="15"/>
      <c r="E31" s="15"/>
      <c r="F31" s="15"/>
      <c r="G31" s="16">
        <f>VLOOKUP(M29,Sheet2!A2:D38,4)</f>
        <v>10</v>
      </c>
      <c r="H31" s="14" t="s">
        <v>61</v>
      </c>
      <c r="I31" s="15"/>
      <c r="J31" s="15"/>
      <c r="K31" s="4"/>
      <c r="L31" s="4"/>
    </row>
    <row r="32" spans="1:13" ht="18.75" x14ac:dyDescent="0.3">
      <c r="A32" s="4"/>
      <c r="B32" s="14" t="s">
        <v>60</v>
      </c>
      <c r="C32" s="15"/>
      <c r="D32" s="15"/>
      <c r="E32" s="15"/>
      <c r="F32" s="15"/>
      <c r="G32" s="16">
        <v>50</v>
      </c>
      <c r="H32" s="14" t="s">
        <v>57</v>
      </c>
      <c r="I32" s="15"/>
      <c r="J32" s="15"/>
      <c r="K32" s="4"/>
      <c r="L32" s="4"/>
    </row>
    <row r="33" spans="1:12" x14ac:dyDescent="0.25">
      <c r="A33" s="4"/>
      <c r="B33" s="15"/>
      <c r="C33" s="15"/>
      <c r="D33" s="15"/>
      <c r="E33" s="15"/>
      <c r="F33" s="15"/>
      <c r="G33" s="15"/>
      <c r="H33" s="15"/>
      <c r="I33" s="15"/>
      <c r="J33" s="15"/>
      <c r="K33" s="4"/>
      <c r="L33" s="4"/>
    </row>
    <row r="34" spans="1:12" ht="18.75" x14ac:dyDescent="0.3">
      <c r="A34" s="4"/>
      <c r="B34" s="1" t="s">
        <v>0</v>
      </c>
      <c r="C34" s="1"/>
      <c r="D34" s="1"/>
      <c r="E34" s="1"/>
      <c r="F34" s="1"/>
      <c r="G34" s="1"/>
      <c r="H34" s="1"/>
      <c r="I34" s="4"/>
      <c r="J34" s="1"/>
      <c r="K34" s="4"/>
      <c r="L34" s="4"/>
    </row>
    <row r="35" spans="1:12" ht="18.75" x14ac:dyDescent="0.3">
      <c r="A35" s="4"/>
      <c r="B35" s="1"/>
      <c r="C35" s="6" t="s">
        <v>11</v>
      </c>
      <c r="D35" s="1"/>
      <c r="E35" s="1"/>
      <c r="F35" s="1"/>
      <c r="G35" s="7">
        <v>10</v>
      </c>
      <c r="H35" s="1" t="s">
        <v>2</v>
      </c>
      <c r="I35" s="4"/>
      <c r="J35" s="1"/>
      <c r="K35" s="4"/>
      <c r="L35" s="4"/>
    </row>
    <row r="36" spans="1:12" ht="18.75" x14ac:dyDescent="0.3">
      <c r="A36" s="4"/>
      <c r="B36" s="1"/>
      <c r="C36" s="6" t="s">
        <v>5</v>
      </c>
      <c r="D36" s="1"/>
      <c r="E36" s="1"/>
      <c r="F36" s="1"/>
      <c r="G36" s="8">
        <f>VLOOKUP(M29,Sheet2!A2:F38,6)</f>
        <v>97000</v>
      </c>
      <c r="H36" s="1" t="s">
        <v>3</v>
      </c>
      <c r="I36" s="1"/>
      <c r="J36" s="1"/>
      <c r="K36" s="4"/>
      <c r="L36" s="4"/>
    </row>
    <row r="37" spans="1:12" ht="18.75" x14ac:dyDescent="0.3">
      <c r="A37" s="4"/>
      <c r="B37" s="1"/>
      <c r="C37" s="6" t="s">
        <v>6</v>
      </c>
      <c r="D37" s="1"/>
      <c r="E37" s="1"/>
      <c r="F37" s="1"/>
      <c r="G37" s="8">
        <v>100000</v>
      </c>
      <c r="H37" s="1" t="s">
        <v>3</v>
      </c>
      <c r="I37" s="1"/>
      <c r="J37" s="1"/>
      <c r="K37" s="4"/>
      <c r="L37" s="4"/>
    </row>
    <row r="38" spans="1:12" ht="18.75" x14ac:dyDescent="0.3">
      <c r="A38" s="4"/>
      <c r="B38" s="1"/>
      <c r="C38" s="6" t="s">
        <v>7</v>
      </c>
      <c r="D38" s="1"/>
      <c r="E38" s="1"/>
      <c r="F38" s="1"/>
      <c r="G38" s="7">
        <v>20</v>
      </c>
      <c r="H38" s="1" t="s">
        <v>4</v>
      </c>
      <c r="I38" s="1"/>
      <c r="J38" s="1"/>
      <c r="K38" s="4"/>
      <c r="L38" s="4"/>
    </row>
    <row r="39" spans="1:12" ht="9.75" customHeight="1" x14ac:dyDescent="0.3">
      <c r="A39" s="4"/>
      <c r="B39" s="1"/>
      <c r="C39" s="6"/>
      <c r="D39" s="1"/>
      <c r="E39" s="1"/>
      <c r="F39" s="1"/>
      <c r="G39" s="9"/>
      <c r="H39" s="1"/>
      <c r="I39" s="1"/>
      <c r="J39" s="1"/>
      <c r="K39" s="4"/>
      <c r="L39" s="4"/>
    </row>
    <row r="40" spans="1:12" ht="18.75" x14ac:dyDescent="0.3">
      <c r="A40" s="4"/>
      <c r="B40" s="1"/>
      <c r="C40" s="6" t="s">
        <v>12</v>
      </c>
      <c r="D40" s="1"/>
      <c r="E40" s="1"/>
      <c r="F40" s="1"/>
      <c r="G40" s="9"/>
      <c r="H40" s="1"/>
      <c r="I40" s="1"/>
      <c r="J40" s="1"/>
      <c r="K40" s="4"/>
      <c r="L40" s="4"/>
    </row>
    <row r="41" spans="1:12" ht="18.75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4"/>
      <c r="L41" s="4"/>
    </row>
    <row r="42" spans="1:12" ht="18.75" x14ac:dyDescent="0.3">
      <c r="A42" s="4"/>
      <c r="B42" s="1" t="s">
        <v>13</v>
      </c>
      <c r="C42" s="1"/>
      <c r="D42" s="1"/>
      <c r="E42" s="1"/>
      <c r="F42" s="1"/>
      <c r="G42" s="1"/>
      <c r="H42" s="1"/>
      <c r="I42" s="1"/>
      <c r="J42" s="1"/>
      <c r="K42" s="4"/>
      <c r="L42" s="4"/>
    </row>
    <row r="43" spans="1:12" ht="18.75" x14ac:dyDescent="0.3">
      <c r="A43" s="4"/>
      <c r="B43" s="1"/>
      <c r="C43" s="20" t="s">
        <v>8</v>
      </c>
      <c r="D43" s="20"/>
      <c r="E43" s="20"/>
      <c r="F43" s="20"/>
      <c r="G43" s="20"/>
      <c r="H43" s="20"/>
      <c r="I43" s="20"/>
      <c r="J43" s="1"/>
      <c r="K43" s="4"/>
      <c r="L43" s="4"/>
    </row>
    <row r="44" spans="1:12" ht="18.75" x14ac:dyDescent="0.3">
      <c r="A44" s="4"/>
      <c r="B44" s="1"/>
      <c r="C44" s="21" t="s">
        <v>14</v>
      </c>
      <c r="D44" s="21"/>
      <c r="E44" s="21"/>
      <c r="F44" s="21"/>
      <c r="G44" s="21"/>
      <c r="H44" s="21"/>
      <c r="I44" s="21"/>
      <c r="J44" s="1"/>
      <c r="K44" s="4"/>
      <c r="L44" s="4"/>
    </row>
    <row r="45" spans="1:12" ht="18.75" x14ac:dyDescent="0.3">
      <c r="A45" s="4"/>
      <c r="B45" s="1"/>
      <c r="C45" s="9"/>
      <c r="D45" s="9"/>
      <c r="E45" s="9"/>
      <c r="F45" s="9"/>
      <c r="G45" s="9"/>
      <c r="H45" s="9"/>
      <c r="I45" s="9"/>
      <c r="J45" s="1"/>
      <c r="K45" s="4"/>
      <c r="L45" s="4"/>
    </row>
    <row r="46" spans="1:12" ht="18.75" x14ac:dyDescent="0.3">
      <c r="A46" s="4"/>
      <c r="B46" s="1"/>
      <c r="C46" s="1"/>
      <c r="D46" s="1"/>
      <c r="E46" s="1"/>
      <c r="F46" s="3" t="s">
        <v>62</v>
      </c>
      <c r="G46" s="2">
        <f>G32+G29</f>
        <v>66.2</v>
      </c>
      <c r="H46" s="1" t="s">
        <v>57</v>
      </c>
      <c r="I46" s="1"/>
      <c r="J46" s="1"/>
      <c r="K46" s="4"/>
      <c r="L46" s="4"/>
    </row>
    <row r="47" spans="1:12" ht="18.75" x14ac:dyDescent="0.3">
      <c r="A47" s="4"/>
      <c r="B47" s="1"/>
      <c r="C47" s="1"/>
      <c r="D47" s="1"/>
      <c r="E47" s="1"/>
      <c r="F47" s="3" t="s">
        <v>63</v>
      </c>
      <c r="G47" s="2">
        <f>IF(ROUND((G35*(G36-G37)/(G38*8.33*60)),0)-G46&lt;0,0,ROUND((G35*(G36-G37)/(G38*8.33*60)),0)-G46)</f>
        <v>0</v>
      </c>
      <c r="H47" s="1" t="s">
        <v>64</v>
      </c>
      <c r="I47" s="1"/>
      <c r="J47" s="1"/>
      <c r="K47" s="4"/>
      <c r="L47" s="4"/>
    </row>
    <row r="48" spans="1:12" ht="18.75" x14ac:dyDescent="0.3">
      <c r="A48" s="4"/>
      <c r="B48" s="1"/>
      <c r="C48" s="1"/>
      <c r="D48" s="1"/>
      <c r="E48" s="1"/>
      <c r="F48" s="4"/>
      <c r="G48" s="4"/>
      <c r="H48" s="4"/>
      <c r="I48" s="1"/>
      <c r="J48" s="1"/>
      <c r="K48" s="4"/>
      <c r="L48" s="4"/>
    </row>
    <row r="49" spans="1:12" ht="18.75" x14ac:dyDescent="0.3">
      <c r="A49" s="4"/>
      <c r="B49" s="1"/>
      <c r="C49" s="1"/>
      <c r="D49" s="1"/>
      <c r="E49" s="1"/>
      <c r="F49" s="1"/>
      <c r="G49" s="18"/>
      <c r="H49" s="1"/>
      <c r="I49" s="1"/>
      <c r="J49" s="1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7" spans="1:12" ht="15" customHeight="1" x14ac:dyDescent="0.25"/>
  </sheetData>
  <mergeCells count="5">
    <mergeCell ref="B2:J2"/>
    <mergeCell ref="B26:E26"/>
    <mergeCell ref="G26:J26"/>
    <mergeCell ref="C43:I43"/>
    <mergeCell ref="C44:I44"/>
  </mergeCells>
  <printOptions horizontalCentered="1"/>
  <pageMargins left="0.5" right="0.5" top="0.5" bottom="0.5" header="0.3" footer="0.3"/>
  <pageSetup scale="8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locked="0" defaultSize="0" autoLine="0" autoPict="0">
                <anchor moveWithCells="1">
                  <from>
                    <xdr:col>8</xdr:col>
                    <xdr:colOff>104775</xdr:colOff>
                    <xdr:row>28</xdr:row>
                    <xdr:rowOff>0</xdr:rowOff>
                  </from>
                  <to>
                    <xdr:col>9</xdr:col>
                    <xdr:colOff>381000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9063-032C-423A-B0ED-65BE8F6C080C}">
  <dimension ref="A1:F38"/>
  <sheetViews>
    <sheetView workbookViewId="0">
      <selection activeCell="I6" sqref="I6"/>
    </sheetView>
  </sheetViews>
  <sheetFormatPr defaultRowHeight="15" x14ac:dyDescent="0.25"/>
  <cols>
    <col min="1" max="1" width="2.85546875" bestFit="1" customWidth="1"/>
    <col min="2" max="2" width="15.42578125" bestFit="1" customWidth="1"/>
    <col min="3" max="3" width="23" bestFit="1" customWidth="1"/>
    <col min="4" max="5" width="10" style="11" bestFit="1" customWidth="1"/>
    <col min="6" max="6" width="11.28515625" bestFit="1" customWidth="1"/>
  </cols>
  <sheetData>
    <row r="1" spans="1:6" x14ac:dyDescent="0.25">
      <c r="A1" t="s">
        <v>58</v>
      </c>
      <c r="B1" s="13" t="s">
        <v>18</v>
      </c>
      <c r="C1" s="10" t="s">
        <v>19</v>
      </c>
      <c r="D1" s="10" t="s">
        <v>65</v>
      </c>
      <c r="E1" s="10" t="s">
        <v>67</v>
      </c>
      <c r="F1" s="10" t="s">
        <v>68</v>
      </c>
    </row>
    <row r="2" spans="1:6" x14ac:dyDescent="0.25">
      <c r="A2">
        <v>1</v>
      </c>
      <c r="B2" t="s">
        <v>20</v>
      </c>
      <c r="C2" s="11">
        <v>3.4</v>
      </c>
      <c r="D2" s="11">
        <v>5</v>
      </c>
      <c r="E2" s="17">
        <v>375000</v>
      </c>
      <c r="F2" s="17">
        <f>E2/D2</f>
        <v>75000</v>
      </c>
    </row>
    <row r="3" spans="1:6" x14ac:dyDescent="0.25">
      <c r="A3">
        <v>2</v>
      </c>
      <c r="B3" t="s">
        <v>21</v>
      </c>
      <c r="C3" s="11">
        <v>4.3</v>
      </c>
      <c r="D3" s="11">
        <v>5</v>
      </c>
      <c r="E3" s="17">
        <v>485000</v>
      </c>
      <c r="F3" s="17">
        <f t="shared" ref="F3:F38" si="0">E3/D3</f>
        <v>97000</v>
      </c>
    </row>
    <row r="4" spans="1:6" x14ac:dyDescent="0.25">
      <c r="A4">
        <v>3</v>
      </c>
      <c r="B4" t="s">
        <v>22</v>
      </c>
      <c r="C4" s="11">
        <v>5.4</v>
      </c>
      <c r="D4" s="11">
        <v>5</v>
      </c>
      <c r="E4" s="17">
        <v>594000</v>
      </c>
      <c r="F4" s="17">
        <f t="shared" si="0"/>
        <v>118800</v>
      </c>
    </row>
    <row r="5" spans="1:6" x14ac:dyDescent="0.25">
      <c r="A5">
        <v>4</v>
      </c>
      <c r="B5" t="s">
        <v>23</v>
      </c>
      <c r="C5" s="11">
        <v>5.4</v>
      </c>
      <c r="D5" s="11">
        <v>5</v>
      </c>
      <c r="E5" s="17">
        <v>689000</v>
      </c>
      <c r="F5" s="17">
        <f t="shared" si="0"/>
        <v>137800</v>
      </c>
    </row>
    <row r="6" spans="1:6" x14ac:dyDescent="0.25">
      <c r="A6">
        <v>5</v>
      </c>
      <c r="B6" t="s">
        <v>24</v>
      </c>
      <c r="C6" s="11">
        <v>6.2</v>
      </c>
      <c r="D6" s="11">
        <v>5</v>
      </c>
      <c r="E6" s="17">
        <v>760000</v>
      </c>
      <c r="F6" s="17">
        <f t="shared" si="0"/>
        <v>152000</v>
      </c>
    </row>
    <row r="7" spans="1:6" x14ac:dyDescent="0.25">
      <c r="A7">
        <v>6</v>
      </c>
      <c r="B7" t="s">
        <v>25</v>
      </c>
      <c r="C7" s="12">
        <v>3.8</v>
      </c>
      <c r="D7" s="11">
        <v>10</v>
      </c>
      <c r="E7" s="17">
        <v>388000</v>
      </c>
      <c r="F7" s="17">
        <f t="shared" si="0"/>
        <v>38800</v>
      </c>
    </row>
    <row r="8" spans="1:6" x14ac:dyDescent="0.25">
      <c r="A8">
        <v>7</v>
      </c>
      <c r="B8" t="s">
        <v>26</v>
      </c>
      <c r="C8" s="12">
        <v>4.3</v>
      </c>
      <c r="D8" s="11">
        <v>10</v>
      </c>
      <c r="E8" s="17">
        <v>485000</v>
      </c>
      <c r="F8" s="17">
        <f t="shared" si="0"/>
        <v>48500</v>
      </c>
    </row>
    <row r="9" spans="1:6" x14ac:dyDescent="0.25">
      <c r="A9">
        <v>8</v>
      </c>
      <c r="B9" t="s">
        <v>27</v>
      </c>
      <c r="C9" s="12">
        <v>5.6</v>
      </c>
      <c r="D9" s="11">
        <v>10</v>
      </c>
      <c r="E9" s="17">
        <v>631000</v>
      </c>
      <c r="F9" s="17">
        <f t="shared" si="0"/>
        <v>63100</v>
      </c>
    </row>
    <row r="10" spans="1:6" x14ac:dyDescent="0.25">
      <c r="A10">
        <v>9</v>
      </c>
      <c r="B10" t="s">
        <v>28</v>
      </c>
      <c r="C10" s="12">
        <v>6.6</v>
      </c>
      <c r="D10" s="11">
        <v>10</v>
      </c>
      <c r="E10" s="17">
        <v>776000</v>
      </c>
      <c r="F10" s="17">
        <f t="shared" si="0"/>
        <v>77600</v>
      </c>
    </row>
    <row r="11" spans="1:6" x14ac:dyDescent="0.25">
      <c r="A11">
        <v>10</v>
      </c>
      <c r="B11" t="s">
        <v>29</v>
      </c>
      <c r="C11" s="12">
        <v>8.1</v>
      </c>
      <c r="D11" s="11">
        <v>10</v>
      </c>
      <c r="E11" s="17">
        <v>970000</v>
      </c>
      <c r="F11" s="17">
        <f t="shared" si="0"/>
        <v>97000</v>
      </c>
    </row>
    <row r="12" spans="1:6" x14ac:dyDescent="0.25">
      <c r="A12">
        <v>11</v>
      </c>
      <c r="B12" t="s">
        <v>30</v>
      </c>
      <c r="C12" s="12">
        <v>12</v>
      </c>
      <c r="D12" s="11">
        <v>5</v>
      </c>
      <c r="E12" s="17">
        <v>970000</v>
      </c>
      <c r="F12" s="17">
        <f t="shared" si="0"/>
        <v>194000</v>
      </c>
    </row>
    <row r="13" spans="1:6" x14ac:dyDescent="0.25">
      <c r="A13">
        <v>12</v>
      </c>
      <c r="B13" t="s">
        <v>31</v>
      </c>
      <c r="C13" s="12">
        <v>12</v>
      </c>
      <c r="D13" s="11">
        <v>5</v>
      </c>
      <c r="E13" s="17">
        <v>1213000</v>
      </c>
      <c r="F13" s="17">
        <f t="shared" si="0"/>
        <v>242600</v>
      </c>
    </row>
    <row r="14" spans="1:6" x14ac:dyDescent="0.25">
      <c r="A14">
        <v>13</v>
      </c>
      <c r="B14" t="s">
        <v>32</v>
      </c>
      <c r="C14" s="12">
        <v>13.9</v>
      </c>
      <c r="D14" s="11">
        <v>5</v>
      </c>
      <c r="E14" s="17">
        <v>1455000</v>
      </c>
      <c r="F14" s="17">
        <f t="shared" si="0"/>
        <v>291000</v>
      </c>
    </row>
    <row r="15" spans="1:6" x14ac:dyDescent="0.25">
      <c r="A15">
        <v>14</v>
      </c>
      <c r="B15" t="s">
        <v>33</v>
      </c>
      <c r="C15" s="12">
        <v>17.2</v>
      </c>
      <c r="D15" s="11">
        <v>5</v>
      </c>
      <c r="E15" s="17">
        <v>1940000</v>
      </c>
      <c r="F15" s="17">
        <f t="shared" si="0"/>
        <v>388000</v>
      </c>
    </row>
    <row r="16" spans="1:6" x14ac:dyDescent="0.25">
      <c r="A16">
        <v>15</v>
      </c>
      <c r="B16" t="s">
        <v>34</v>
      </c>
      <c r="C16" s="12">
        <v>36.4</v>
      </c>
      <c r="D16" s="11">
        <v>5</v>
      </c>
      <c r="E16" s="17">
        <v>2425000</v>
      </c>
      <c r="F16" s="17">
        <f t="shared" si="0"/>
        <v>485000</v>
      </c>
    </row>
    <row r="17" spans="1:6" x14ac:dyDescent="0.25">
      <c r="A17">
        <v>16</v>
      </c>
      <c r="B17" t="s">
        <v>35</v>
      </c>
      <c r="C17" s="12">
        <v>36.4</v>
      </c>
      <c r="D17" s="11">
        <v>5</v>
      </c>
      <c r="E17" s="17">
        <v>2910000</v>
      </c>
      <c r="F17" s="17">
        <f t="shared" si="0"/>
        <v>582000</v>
      </c>
    </row>
    <row r="18" spans="1:6" x14ac:dyDescent="0.25">
      <c r="A18">
        <v>17</v>
      </c>
      <c r="B18" t="s">
        <v>36</v>
      </c>
      <c r="C18" s="12">
        <v>47.1</v>
      </c>
      <c r="D18" s="11">
        <v>5</v>
      </c>
      <c r="E18" s="17">
        <v>3395000</v>
      </c>
      <c r="F18" s="17">
        <f t="shared" si="0"/>
        <v>679000</v>
      </c>
    </row>
    <row r="19" spans="1:6" x14ac:dyDescent="0.25">
      <c r="A19">
        <v>18</v>
      </c>
      <c r="B19" t="s">
        <v>37</v>
      </c>
      <c r="C19" s="12">
        <v>47.1</v>
      </c>
      <c r="D19" s="11">
        <v>5</v>
      </c>
      <c r="E19" s="17">
        <v>3880000</v>
      </c>
      <c r="F19" s="17">
        <f t="shared" si="0"/>
        <v>776000</v>
      </c>
    </row>
    <row r="20" spans="1:6" x14ac:dyDescent="0.25">
      <c r="A20">
        <v>19</v>
      </c>
      <c r="B20" t="s">
        <v>38</v>
      </c>
      <c r="C20" s="11">
        <v>19.7</v>
      </c>
      <c r="D20" s="11">
        <v>5</v>
      </c>
      <c r="E20" s="17">
        <v>950000</v>
      </c>
      <c r="F20" s="17">
        <f t="shared" si="0"/>
        <v>190000</v>
      </c>
    </row>
    <row r="21" spans="1:6" x14ac:dyDescent="0.25">
      <c r="A21">
        <v>20</v>
      </c>
      <c r="B21" t="s">
        <v>39</v>
      </c>
      <c r="C21" s="11">
        <v>27.3</v>
      </c>
      <c r="D21" s="11">
        <v>5</v>
      </c>
      <c r="E21" s="17">
        <v>1425000</v>
      </c>
      <c r="F21" s="17">
        <f t="shared" si="0"/>
        <v>285000</v>
      </c>
    </row>
    <row r="22" spans="1:6" x14ac:dyDescent="0.25">
      <c r="A22">
        <v>21</v>
      </c>
      <c r="B22" t="s">
        <v>40</v>
      </c>
      <c r="C22" s="11">
        <v>27.3</v>
      </c>
      <c r="D22" s="11">
        <v>5</v>
      </c>
      <c r="E22" s="17">
        <v>1900000</v>
      </c>
      <c r="F22" s="17">
        <f t="shared" si="0"/>
        <v>380000</v>
      </c>
    </row>
    <row r="23" spans="1:6" x14ac:dyDescent="0.25">
      <c r="A23">
        <v>22</v>
      </c>
      <c r="B23" t="s">
        <v>41</v>
      </c>
      <c r="C23" s="11">
        <v>39.299999999999997</v>
      </c>
      <c r="D23" s="11">
        <v>5</v>
      </c>
      <c r="E23" s="17">
        <v>2375000</v>
      </c>
      <c r="F23" s="17">
        <f t="shared" si="0"/>
        <v>475000</v>
      </c>
    </row>
    <row r="24" spans="1:6" x14ac:dyDescent="0.25">
      <c r="A24">
        <v>23</v>
      </c>
      <c r="B24" t="s">
        <v>42</v>
      </c>
      <c r="C24" s="11">
        <v>39.299999999999997</v>
      </c>
      <c r="D24" s="11">
        <v>5</v>
      </c>
      <c r="E24" s="17">
        <v>2850000</v>
      </c>
      <c r="F24" s="17">
        <f t="shared" si="0"/>
        <v>570000</v>
      </c>
    </row>
    <row r="25" spans="1:6" x14ac:dyDescent="0.25">
      <c r="A25">
        <v>24</v>
      </c>
      <c r="B25" t="s">
        <v>43</v>
      </c>
      <c r="C25" s="11">
        <v>56.1</v>
      </c>
      <c r="D25" s="11">
        <v>20</v>
      </c>
      <c r="E25" s="17">
        <v>3325000</v>
      </c>
      <c r="F25" s="17">
        <f t="shared" si="0"/>
        <v>166250</v>
      </c>
    </row>
    <row r="26" spans="1:6" x14ac:dyDescent="0.25">
      <c r="A26">
        <v>25</v>
      </c>
      <c r="B26" t="s">
        <v>44</v>
      </c>
      <c r="C26" s="11">
        <v>56.1</v>
      </c>
      <c r="D26" s="11">
        <v>20</v>
      </c>
      <c r="E26" s="17">
        <v>3800000</v>
      </c>
      <c r="F26" s="17">
        <f t="shared" si="0"/>
        <v>190000</v>
      </c>
    </row>
    <row r="27" spans="1:6" x14ac:dyDescent="0.25">
      <c r="A27">
        <v>26</v>
      </c>
      <c r="B27" t="s">
        <v>45</v>
      </c>
      <c r="C27" s="11">
        <v>80.900000000000006</v>
      </c>
      <c r="D27" s="11">
        <v>20</v>
      </c>
      <c r="E27" s="17">
        <v>4275000</v>
      </c>
      <c r="F27" s="17">
        <f t="shared" si="0"/>
        <v>213750</v>
      </c>
    </row>
    <row r="28" spans="1:6" x14ac:dyDescent="0.25">
      <c r="A28">
        <v>27</v>
      </c>
      <c r="B28" t="s">
        <v>46</v>
      </c>
      <c r="C28" s="11">
        <v>80.900000000000006</v>
      </c>
      <c r="D28" s="11">
        <v>20</v>
      </c>
      <c r="E28" s="17">
        <v>4750000</v>
      </c>
      <c r="F28" s="17">
        <f t="shared" si="0"/>
        <v>237500</v>
      </c>
    </row>
    <row r="29" spans="1:6" x14ac:dyDescent="0.25">
      <c r="A29">
        <v>28</v>
      </c>
      <c r="B29" t="s">
        <v>47</v>
      </c>
      <c r="C29" s="11">
        <v>80.900000000000006</v>
      </c>
      <c r="D29" s="11">
        <v>20</v>
      </c>
      <c r="E29" s="17">
        <v>5225000</v>
      </c>
      <c r="F29" s="17">
        <f t="shared" si="0"/>
        <v>261250</v>
      </c>
    </row>
    <row r="30" spans="1:6" x14ac:dyDescent="0.25">
      <c r="A30">
        <v>29</v>
      </c>
      <c r="B30" t="s">
        <v>48</v>
      </c>
      <c r="C30" s="11">
        <v>80.900000000000006</v>
      </c>
      <c r="D30" s="11">
        <v>20</v>
      </c>
      <c r="E30" s="17">
        <v>5700000</v>
      </c>
      <c r="F30" s="17">
        <f t="shared" si="0"/>
        <v>285000</v>
      </c>
    </row>
    <row r="31" spans="1:6" x14ac:dyDescent="0.25">
      <c r="A31">
        <v>30</v>
      </c>
      <c r="B31" t="s">
        <v>49</v>
      </c>
      <c r="C31" s="11">
        <v>6.1</v>
      </c>
      <c r="D31" s="11">
        <v>3</v>
      </c>
      <c r="E31" s="17">
        <v>431000</v>
      </c>
      <c r="F31" s="17">
        <f t="shared" si="0"/>
        <v>143666.66666666666</v>
      </c>
    </row>
    <row r="32" spans="1:6" x14ac:dyDescent="0.25">
      <c r="A32">
        <v>31</v>
      </c>
      <c r="B32" t="s">
        <v>50</v>
      </c>
      <c r="C32" s="11">
        <v>15.9</v>
      </c>
      <c r="D32" s="11">
        <v>3</v>
      </c>
      <c r="E32" s="17">
        <v>623000</v>
      </c>
      <c r="F32" s="17">
        <f t="shared" si="0"/>
        <v>207666.66666666666</v>
      </c>
    </row>
    <row r="33" spans="1:6" x14ac:dyDescent="0.25">
      <c r="A33">
        <v>32</v>
      </c>
      <c r="B33" t="s">
        <v>51</v>
      </c>
      <c r="C33" s="11">
        <v>16.399999999999999</v>
      </c>
      <c r="D33" s="11">
        <v>3</v>
      </c>
      <c r="E33" s="17">
        <v>819000</v>
      </c>
      <c r="F33" s="17">
        <f t="shared" si="0"/>
        <v>273000</v>
      </c>
    </row>
    <row r="34" spans="1:6" x14ac:dyDescent="0.25">
      <c r="A34">
        <v>33</v>
      </c>
      <c r="B34" t="s">
        <v>52</v>
      </c>
      <c r="C34" s="11">
        <v>17.399999999999999</v>
      </c>
      <c r="D34" s="11">
        <v>3</v>
      </c>
      <c r="E34" s="17">
        <v>1251000</v>
      </c>
      <c r="F34" s="17">
        <f t="shared" si="0"/>
        <v>417000</v>
      </c>
    </row>
    <row r="35" spans="1:6" x14ac:dyDescent="0.25">
      <c r="A35">
        <v>34</v>
      </c>
      <c r="B35" t="s">
        <v>53</v>
      </c>
      <c r="C35" s="11">
        <v>18.5</v>
      </c>
      <c r="D35" s="11">
        <v>3</v>
      </c>
      <c r="E35" s="17">
        <v>1696000</v>
      </c>
      <c r="F35" s="17">
        <f t="shared" si="0"/>
        <v>565333.33333333337</v>
      </c>
    </row>
    <row r="36" spans="1:6" x14ac:dyDescent="0.25">
      <c r="A36">
        <v>35</v>
      </c>
      <c r="B36" t="s">
        <v>54</v>
      </c>
      <c r="C36" s="11">
        <v>40.1</v>
      </c>
      <c r="D36" s="11">
        <v>3</v>
      </c>
      <c r="E36" s="17">
        <v>1732000</v>
      </c>
      <c r="F36" s="17">
        <f t="shared" si="0"/>
        <v>577333.33333333337</v>
      </c>
    </row>
    <row r="37" spans="1:6" x14ac:dyDescent="0.25">
      <c r="A37">
        <v>36</v>
      </c>
      <c r="B37" t="s">
        <v>55</v>
      </c>
      <c r="C37" s="11">
        <v>41.6</v>
      </c>
      <c r="D37" s="11">
        <v>3</v>
      </c>
      <c r="E37" s="17">
        <v>2170000</v>
      </c>
      <c r="F37" s="17">
        <f t="shared" si="0"/>
        <v>723333.33333333337</v>
      </c>
    </row>
    <row r="38" spans="1:6" x14ac:dyDescent="0.25">
      <c r="A38">
        <v>37</v>
      </c>
      <c r="B38" t="s">
        <v>56</v>
      </c>
      <c r="C38" s="11">
        <v>43.1</v>
      </c>
      <c r="D38" s="11">
        <v>3</v>
      </c>
      <c r="E38" s="17">
        <v>2610000</v>
      </c>
      <c r="F38" s="17">
        <f t="shared" si="0"/>
        <v>870000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Buffer Tank Sizing Calcs</vt:lpstr>
      <vt:lpstr>Is Buffer Tank Needed</vt:lpstr>
      <vt:lpstr>Sheet2</vt:lpstr>
      <vt:lpstr>'Buffer Tank Sizing Calcs'!Print_Area</vt:lpstr>
      <vt:lpstr>'Is Buffer Tank Needed'!Print_Area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Hughes</dc:creator>
  <cp:lastModifiedBy>Greg Hughes</cp:lastModifiedBy>
  <cp:lastPrinted>2022-12-06T15:38:53Z</cp:lastPrinted>
  <dcterms:created xsi:type="dcterms:W3CDTF">2016-11-17T18:08:54Z</dcterms:created>
  <dcterms:modified xsi:type="dcterms:W3CDTF">2022-12-06T17:10:47Z</dcterms:modified>
</cp:coreProperties>
</file>